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Users/jasperbernaers/Library/Mobile Documents/com~apple~CloudDocs/site/construction-budget-tracker/"/>
    </mc:Choice>
  </mc:AlternateContent>
  <xr:revisionPtr revIDLastSave="0" documentId="13_ncr:1_{ADB98576-DE7E-FD4E-A5C3-8B65A6E64F03}" xr6:coauthVersionLast="47" xr6:coauthVersionMax="47" xr10:uidLastSave="{00000000-0000-0000-0000-000000000000}"/>
  <bookViews>
    <workbookView xWindow="0" yWindow="580" windowWidth="16380" windowHeight="10560" tabRatio="500" xr2:uid="{00000000-000D-0000-FFFF-FFFF00000000}"/>
  </bookViews>
  <sheets>
    <sheet name="Setup" sheetId="1" r:id="rId1"/>
    <sheet name="Categories" sheetId="2" r:id="rId2"/>
    <sheet name="Invoices" sheetId="3" r:id="rId3"/>
    <sheet name="Summary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8" i="4" l="1"/>
  <c r="B17" i="4"/>
  <c r="B16" i="4"/>
  <c r="B15" i="4"/>
  <c r="B13" i="4"/>
  <c r="B12" i="4"/>
  <c r="B11" i="4"/>
  <c r="B10" i="4"/>
  <c r="B8" i="4"/>
  <c r="B7" i="4"/>
  <c r="B6" i="4"/>
  <c r="B5" i="4"/>
  <c r="B4" i="4"/>
  <c r="B3" i="4"/>
  <c r="F9" i="3"/>
  <c r="F8" i="3"/>
  <c r="F7" i="3"/>
  <c r="F6" i="3"/>
  <c r="F5" i="3"/>
  <c r="F4" i="3"/>
  <c r="F3" i="3"/>
  <c r="B13" i="2"/>
</calcChain>
</file>

<file path=xl/sharedStrings.xml><?xml version="1.0" encoding="utf-8"?>
<sst xmlns="http://schemas.openxmlformats.org/spreadsheetml/2006/main" count="111" uniqueCount="86">
  <si>
    <t>CONSTRUCTION BUDGET TRACKER — Project Setup</t>
  </si>
  <si>
    <t>Field</t>
  </si>
  <si>
    <t>Value</t>
  </si>
  <si>
    <t>Notes / Instructions</t>
  </si>
  <si>
    <t>Project Name</t>
  </si>
  <si>
    <t>My House Build</t>
  </si>
  <si>
    <t>Your project name</t>
  </si>
  <si>
    <t>Total Budget</t>
  </si>
  <si>
    <t>Total budget excl. VAT (numbers only)</t>
  </si>
  <si>
    <t>Currency</t>
  </si>
  <si>
    <t>€</t>
  </si>
  <si>
    <t>Symbol only: €  $  £  CHF</t>
  </si>
  <si>
    <t>VAT %</t>
  </si>
  <si>
    <t>Default VAT % applied to invoices</t>
  </si>
  <si>
    <t>Start Date</t>
  </si>
  <si>
    <t>2026-03-01</t>
  </si>
  <si>
    <t>Format: YYYY-MM-DD</t>
  </si>
  <si>
    <t>End Date</t>
  </si>
  <si>
    <t>2027-09-30</t>
  </si>
  <si>
    <t>Blue text = cells you should fill in</t>
  </si>
  <si>
    <t>Do NOT change sheet names — the tracker reads them by name</t>
  </si>
  <si>
    <t>Trade Categories — add one row per trade / work package</t>
  </si>
  <si>
    <t>Category</t>
  </si>
  <si>
    <t>Budget (excl. VAT)</t>
  </si>
  <si>
    <t>Notes</t>
  </si>
  <si>
    <t>Foundation</t>
  </si>
  <si>
    <t>Earthworks, concrete footings, drainage</t>
  </si>
  <si>
    <t>Structure</t>
  </si>
  <si>
    <t>Steel/timber frame, floors, load-bearing walls</t>
  </si>
  <si>
    <t>Roof</t>
  </si>
  <si>
    <t>Roof structure, tiles/membrane, gutters</t>
  </si>
  <si>
    <t>Electrical</t>
  </si>
  <si>
    <t>Rough-in wiring, distribution board, sockets</t>
  </si>
  <si>
    <t>Plumbing</t>
  </si>
  <si>
    <t>Rough-in pipes, bathroom fit-out, hot water</t>
  </si>
  <si>
    <t>Insulation</t>
  </si>
  <si>
    <t>Cavity wall, roof insulation, HVAC</t>
  </si>
  <si>
    <t>Windows &amp; Doors</t>
  </si>
  <si>
    <t>Frames, glazing, exterior doors</t>
  </si>
  <si>
    <t>Finishing</t>
  </si>
  <si>
    <t>Plastering, tiling, painting, flooring</t>
  </si>
  <si>
    <t>Landscaping</t>
  </si>
  <si>
    <t>Driveway, garden, fencing</t>
  </si>
  <si>
    <t>Contingency</t>
  </si>
  <si>
    <t>Unforeseen costs — recommend 5–10% of total</t>
  </si>
  <si>
    <t>TOTAL</t>
  </si>
  <si>
    <t>Add new rows above the TOTAL row. Column A = category name, Column B = budget excl. VAT.</t>
  </si>
  <si>
    <t>Invoices — log every payment / invoice here</t>
  </si>
  <si>
    <t>Date</t>
  </si>
  <si>
    <t>Supplier</t>
  </si>
  <si>
    <t>Amount (excl. VAT)</t>
  </si>
  <si>
    <t>Total (incl. VAT)</t>
  </si>
  <si>
    <t>Status</t>
  </si>
  <si>
    <t>2026-03-15</t>
  </si>
  <si>
    <t>Example Contractor NV</t>
  </si>
  <si>
    <t>paid</t>
  </si>
  <si>
    <t>First batch concrete</t>
  </si>
  <si>
    <t>2026-04-01</t>
  </si>
  <si>
    <t>Completion payment</t>
  </si>
  <si>
    <t>2026-04-20</t>
  </si>
  <si>
    <t>Example Builder BV</t>
  </si>
  <si>
    <t>Frame phase 1</t>
  </si>
  <si>
    <t>2026-05-10</t>
  </si>
  <si>
    <t>pending</t>
  </si>
  <si>
    <t>Frame phase 2</t>
  </si>
  <si>
    <t>2026-04-28</t>
  </si>
  <si>
    <t>Dakwerken Peeters</t>
  </si>
  <si>
    <t>Full roof incl. insulation</t>
  </si>
  <si>
    <t>2026-05-05</t>
  </si>
  <si>
    <t>Electro Janssen</t>
  </si>
  <si>
    <t>Rough-in wiring</t>
  </si>
  <si>
    <t>2026-05-12</t>
  </si>
  <si>
    <t>Sanitair Maes</t>
  </si>
  <si>
    <t>Rough-in pipes</t>
  </si>
  <si>
    <t>Status must be: paid / pending / overdue   |   Category must match a name from the Categories sheet</t>
  </si>
  <si>
    <t>Summary — auto-calculated reference (import into tracker to refresh)</t>
  </si>
  <si>
    <t>Metric</t>
  </si>
  <si>
    <t>Total Category Budget</t>
  </si>
  <si>
    <t>Total Spent (incl. VAT)</t>
  </si>
  <si>
    <t>Remaining Budget</t>
  </si>
  <si>
    <t>% Budget Used</t>
  </si>
  <si>
    <t>Total Invoices</t>
  </si>
  <si>
    <t>Paid Invoices</t>
  </si>
  <si>
    <t>Pending Invoices</t>
  </si>
  <si>
    <t>Overdue Invoices</t>
  </si>
  <si>
    <t>This sheet is updated automatically when you export from the tracker website.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</si>
</sst>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%"/>
    <numFmt numFmtId="165" formatCode="0.0%"/>
  </numFmts>
  <fonts count="9" x14ac:knownFonts="1">
    <font>
      <sz val="11"/>
      <color theme="1"/>
      <name val="Calibri"/>
      <family val="2"/>
      <charset val="1"/>
    </font>
    <font>
      <b/>
      <sz val="12"/>
      <color rgb="FF00FF88"/>
      <name val="Arial"/>
      <charset val="1"/>
    </font>
    <font>
      <b/>
      <sz val="10"/>
      <color rgb="FF00FF88"/>
      <name val="Arial"/>
      <charset val="1"/>
    </font>
    <font>
      <b/>
      <sz val="10"/>
      <color rgb="FFE8F4F8"/>
      <name val="Arial"/>
      <charset val="1"/>
    </font>
    <font>
      <sz val="10"/>
      <color rgb="FF0070C0"/>
      <name val="Arial"/>
      <charset val="1"/>
    </font>
    <font>
      <sz val="9"/>
      <color rgb="FF4A7080"/>
      <name val="Arial"/>
      <charset val="1"/>
    </font>
    <font>
      <i/>
      <sz val="9"/>
      <color rgb="FF0070C0"/>
      <name val="Arial"/>
      <charset val="1"/>
    </font>
    <font>
      <b/>
      <sz val="11"/>
      <color rgb="FF00FF88"/>
      <name val="Arial"/>
      <charset val="1"/>
    </font>
    <font>
      <sz val="10"/>
      <color rgb="FF00FF8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1E3A3A"/>
        <bgColor rgb="FF003366"/>
      </patternFill>
    </fill>
    <fill>
      <patternFill patternType="solid">
        <fgColor rgb="FF0F1517"/>
        <bgColor rgb="FF131B1E"/>
      </patternFill>
    </fill>
    <fill>
      <patternFill patternType="solid">
        <fgColor rgb="FF131B1E"/>
        <bgColor rgb="FF0F15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3" fillId="4" borderId="0" xfId="0" applyFont="1" applyFill="1"/>
    <xf numFmtId="3" fontId="4" fillId="4" borderId="0" xfId="0" applyNumberFormat="1" applyFont="1" applyFill="1"/>
    <xf numFmtId="0" fontId="5" fillId="4" borderId="0" xfId="0" applyFont="1" applyFill="1"/>
    <xf numFmtId="0" fontId="4" fillId="4" borderId="0" xfId="0" applyFont="1" applyFill="1"/>
    <xf numFmtId="0" fontId="6" fillId="0" borderId="0" xfId="0" applyFont="1"/>
    <xf numFmtId="0" fontId="5" fillId="0" borderId="0" xfId="0" applyFont="1"/>
    <xf numFmtId="0" fontId="7" fillId="0" borderId="0" xfId="0" applyFont="1"/>
    <xf numFmtId="3" fontId="4" fillId="3" borderId="0" xfId="0" applyNumberFormat="1" applyFont="1" applyFill="1"/>
    <xf numFmtId="0" fontId="3" fillId="0" borderId="0" xfId="0" applyFont="1"/>
    <xf numFmtId="3" fontId="8" fillId="0" borderId="0" xfId="0" applyNumberFormat="1" applyFont="1"/>
    <xf numFmtId="49" fontId="4" fillId="3" borderId="0" xfId="0" applyNumberFormat="1" applyFont="1" applyFill="1"/>
    <xf numFmtId="164" fontId="4" fillId="3" borderId="0" xfId="0" applyNumberFormat="1" applyFont="1" applyFill="1"/>
    <xf numFmtId="4" fontId="8" fillId="3" borderId="0" xfId="0" applyNumberFormat="1" applyFont="1" applyFill="1"/>
    <xf numFmtId="49" fontId="4" fillId="4" borderId="0" xfId="0" applyNumberFormat="1" applyFont="1" applyFill="1"/>
    <xf numFmtId="164" fontId="4" fillId="4" borderId="0" xfId="0" applyNumberFormat="1" applyFont="1" applyFill="1"/>
    <xf numFmtId="4" fontId="8" fillId="4" borderId="0" xfId="0" applyNumberFormat="1" applyFont="1" applyFill="1"/>
    <xf numFmtId="0" fontId="8" fillId="3" borderId="0" xfId="0" applyFont="1" applyFill="1"/>
    <xf numFmtId="3" fontId="8" fillId="4" borderId="0" xfId="0" applyNumberFormat="1" applyFont="1" applyFill="1"/>
    <xf numFmtId="165" fontId="8" fillId="4" borderId="0" xfId="0" applyNumberFormat="1" applyFont="1" applyFill="1"/>
    <xf numFmtId="0" fontId="8" fillId="4" borderId="0" xfId="0" applyFont="1" applyFill="1"/>
    <xf numFmtId="3" fontId="8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8F4F8"/>
      <rgbColor rgb="FFFF0000"/>
      <rgbColor rgb="FF00FF00"/>
      <rgbColor rgb="FF0000FF"/>
      <rgbColor rgb="FFFFFF00"/>
      <rgbColor rgb="FFFF00FF"/>
      <rgbColor rgb="FF00FF88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7080"/>
      <rgbColor rgb="FF969696"/>
      <rgbColor rgb="FF003366"/>
      <rgbColor rgb="FF339966"/>
      <rgbColor rgb="FF131B1E"/>
      <rgbColor rgb="FF0F1517"/>
      <rgbColor rgb="FF993300"/>
      <rgbColor rgb="FF993366"/>
      <rgbColor rgb="FF333399"/>
      <rgbColor rgb="FF1E3A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zoomScaleNormal="100" workbookViewId="0">
      <selection activeCell="B5" sqref="B5"/>
    </sheetView>
  </sheetViews>
  <sheetFormatPr baseColWidth="10" defaultColWidth="8.6640625" defaultRowHeight="15" x14ac:dyDescent="0.2"/>
  <cols>
    <col min="1" max="1" width="28" customWidth="1"/>
    <col min="2" max="2" width="30" customWidth="1"/>
    <col min="3" max="3" width="50" customWidth="1"/>
  </cols>
  <sheetData>
    <row r="1" spans="1:3" ht="24" customHeight="1" x14ac:dyDescent="0.2">
      <c r="A1" s="1" t="s">
        <v>0</v>
      </c>
    </row>
    <row r="2" spans="1:3" ht="18" customHeight="1" x14ac:dyDescent="0.2">
      <c r="A2" s="2" t="s">
        <v>1</v>
      </c>
      <c r="B2" s="2" t="s">
        <v>2</v>
      </c>
      <c r="C2" s="2" t="s">
        <v>3</v>
      </c>
    </row>
    <row r="3" spans="1:3" x14ac:dyDescent="0.2">
      <c r="A3" s="3" t="s">
        <v>4</v>
      </c>
      <c r="B3" s="4" t="s">
        <v>5</v>
      </c>
      <c r="C3" s="5" t="s">
        <v>6</v>
      </c>
    </row>
    <row r="4" spans="1:3" x14ac:dyDescent="0.2">
      <c r="A4" s="6" t="s">
        <v>7</v>
      </c>
      <c r="B4" s="7">
        <v>250000</v>
      </c>
      <c r="C4" s="8" t="s">
        <v>8</v>
      </c>
    </row>
    <row r="5" spans="1:3" x14ac:dyDescent="0.2">
      <c r="A5" s="3" t="s">
        <v>9</v>
      </c>
      <c r="B5" s="4" t="s">
        <v>10</v>
      </c>
      <c r="C5" s="5" t="s">
        <v>11</v>
      </c>
    </row>
    <row r="6" spans="1:3" x14ac:dyDescent="0.2">
      <c r="A6" s="6" t="s">
        <v>12</v>
      </c>
      <c r="B6" s="9">
        <v>21</v>
      </c>
      <c r="C6" s="8" t="s">
        <v>13</v>
      </c>
    </row>
    <row r="7" spans="1:3" x14ac:dyDescent="0.2">
      <c r="A7" s="3" t="s">
        <v>14</v>
      </c>
      <c r="B7" s="4" t="s">
        <v>15</v>
      </c>
      <c r="C7" s="5" t="s">
        <v>16</v>
      </c>
    </row>
    <row r="8" spans="1:3" x14ac:dyDescent="0.2">
      <c r="A8" s="6" t="s">
        <v>17</v>
      </c>
      <c r="B8" s="9" t="s">
        <v>18</v>
      </c>
      <c r="C8" s="8" t="s">
        <v>16</v>
      </c>
    </row>
    <row r="10" spans="1:3" x14ac:dyDescent="0.2">
      <c r="A10" s="10" t="s">
        <v>19</v>
      </c>
    </row>
    <row r="11" spans="1:3" x14ac:dyDescent="0.2">
      <c r="A11" s="11" t="s">
        <v>20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28" customWidth="1"/>
    <col min="2" max="2" width="22" customWidth="1"/>
    <col min="3" max="3" width="40" customWidth="1"/>
  </cols>
  <sheetData>
    <row r="1" spans="1:3" ht="21.75" customHeight="1" x14ac:dyDescent="0.2">
      <c r="A1" s="12" t="s">
        <v>21</v>
      </c>
    </row>
    <row r="2" spans="1:3" x14ac:dyDescent="0.2">
      <c r="A2" s="2" t="s">
        <v>22</v>
      </c>
      <c r="B2" s="2" t="s">
        <v>23</v>
      </c>
      <c r="C2" s="2" t="s">
        <v>24</v>
      </c>
    </row>
    <row r="3" spans="1:3" x14ac:dyDescent="0.2">
      <c r="A3" s="4" t="s">
        <v>25</v>
      </c>
      <c r="B3" s="13">
        <v>42000</v>
      </c>
      <c r="C3" s="5" t="s">
        <v>26</v>
      </c>
    </row>
    <row r="4" spans="1:3" x14ac:dyDescent="0.2">
      <c r="A4" s="9" t="s">
        <v>27</v>
      </c>
      <c r="B4" s="7">
        <v>85000</v>
      </c>
      <c r="C4" s="8" t="s">
        <v>28</v>
      </c>
    </row>
    <row r="5" spans="1:3" x14ac:dyDescent="0.2">
      <c r="A5" s="4" t="s">
        <v>29</v>
      </c>
      <c r="B5" s="13">
        <v>28000</v>
      </c>
      <c r="C5" s="5" t="s">
        <v>30</v>
      </c>
    </row>
    <row r="6" spans="1:3" x14ac:dyDescent="0.2">
      <c r="A6" s="9" t="s">
        <v>31</v>
      </c>
      <c r="B6" s="7">
        <v>18000</v>
      </c>
      <c r="C6" s="8" t="s">
        <v>32</v>
      </c>
    </row>
    <row r="7" spans="1:3" x14ac:dyDescent="0.2">
      <c r="A7" s="4" t="s">
        <v>33</v>
      </c>
      <c r="B7" s="13">
        <v>22000</v>
      </c>
      <c r="C7" s="5" t="s">
        <v>34</v>
      </c>
    </row>
    <row r="8" spans="1:3" x14ac:dyDescent="0.2">
      <c r="A8" s="9" t="s">
        <v>35</v>
      </c>
      <c r="B8" s="7">
        <v>15000</v>
      </c>
      <c r="C8" s="8" t="s">
        <v>36</v>
      </c>
    </row>
    <row r="9" spans="1:3" x14ac:dyDescent="0.2">
      <c r="A9" s="4" t="s">
        <v>37</v>
      </c>
      <c r="B9" s="13">
        <v>30000</v>
      </c>
      <c r="C9" s="5" t="s">
        <v>38</v>
      </c>
    </row>
    <row r="10" spans="1:3" x14ac:dyDescent="0.2">
      <c r="A10" s="9" t="s">
        <v>39</v>
      </c>
      <c r="B10" s="7">
        <v>65000</v>
      </c>
      <c r="C10" s="8" t="s">
        <v>40</v>
      </c>
    </row>
    <row r="11" spans="1:3" x14ac:dyDescent="0.2">
      <c r="A11" s="4" t="s">
        <v>41</v>
      </c>
      <c r="B11" s="13">
        <v>20000</v>
      </c>
      <c r="C11" s="5" t="s">
        <v>42</v>
      </c>
    </row>
    <row r="12" spans="1:3" x14ac:dyDescent="0.2">
      <c r="A12" s="9" t="s">
        <v>43</v>
      </c>
      <c r="B12" s="7">
        <v>25000</v>
      </c>
      <c r="C12" s="8" t="s">
        <v>44</v>
      </c>
    </row>
    <row r="13" spans="1:3" x14ac:dyDescent="0.2">
      <c r="A13" s="14" t="s">
        <v>45</v>
      </c>
      <c r="B13" s="15">
        <f>SUM(B3:B12)</f>
        <v>350000</v>
      </c>
    </row>
    <row r="15" spans="1:3" x14ac:dyDescent="0.2">
      <c r="A15" s="11" t="s">
        <v>46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14" customWidth="1"/>
    <col min="2" max="2" width="28" customWidth="1"/>
    <col min="3" max="4" width="22" customWidth="1"/>
    <col min="5" max="5" width="10" customWidth="1"/>
    <col min="6" max="6" width="20" customWidth="1"/>
    <col min="7" max="7" width="12" customWidth="1"/>
    <col min="8" max="8" width="40" customWidth="1"/>
  </cols>
  <sheetData>
    <row r="1" spans="1:8" ht="21.75" customHeight="1" x14ac:dyDescent="0.2">
      <c r="A1" s="12" t="s">
        <v>47</v>
      </c>
    </row>
    <row r="2" spans="1:8" x14ac:dyDescent="0.2">
      <c r="A2" s="2" t="s">
        <v>48</v>
      </c>
      <c r="B2" s="2" t="s">
        <v>49</v>
      </c>
      <c r="C2" s="2" t="s">
        <v>22</v>
      </c>
      <c r="D2" s="2" t="s">
        <v>50</v>
      </c>
      <c r="E2" s="2" t="s">
        <v>12</v>
      </c>
      <c r="F2" s="2" t="s">
        <v>51</v>
      </c>
      <c r="G2" s="2" t="s">
        <v>52</v>
      </c>
      <c r="H2" s="2" t="s">
        <v>24</v>
      </c>
    </row>
    <row r="3" spans="1:8" x14ac:dyDescent="0.2">
      <c r="A3" s="16" t="s">
        <v>53</v>
      </c>
      <c r="B3" s="16" t="s">
        <v>54</v>
      </c>
      <c r="C3" s="16" t="s">
        <v>25</v>
      </c>
      <c r="D3" s="13">
        <v>18500</v>
      </c>
      <c r="E3" s="17">
        <v>21</v>
      </c>
      <c r="F3" s="18">
        <f t="shared" ref="F3:F9" si="0">D3*(1+E3/100)</f>
        <v>22385</v>
      </c>
      <c r="G3" s="16" t="s">
        <v>55</v>
      </c>
      <c r="H3" s="16" t="s">
        <v>56</v>
      </c>
    </row>
    <row r="4" spans="1:8" x14ac:dyDescent="0.2">
      <c r="A4" s="19" t="s">
        <v>57</v>
      </c>
      <c r="B4" s="19" t="s">
        <v>54</v>
      </c>
      <c r="C4" s="19" t="s">
        <v>25</v>
      </c>
      <c r="D4" s="7">
        <v>23500</v>
      </c>
      <c r="E4" s="20">
        <v>21</v>
      </c>
      <c r="F4" s="21">
        <f t="shared" si="0"/>
        <v>28435</v>
      </c>
      <c r="G4" s="19" t="s">
        <v>55</v>
      </c>
      <c r="H4" s="19" t="s">
        <v>58</v>
      </c>
    </row>
    <row r="5" spans="1:8" x14ac:dyDescent="0.2">
      <c r="A5" s="16" t="s">
        <v>59</v>
      </c>
      <c r="B5" s="16" t="s">
        <v>60</v>
      </c>
      <c r="C5" s="16" t="s">
        <v>27</v>
      </c>
      <c r="D5" s="13">
        <v>40000</v>
      </c>
      <c r="E5" s="17">
        <v>21</v>
      </c>
      <c r="F5" s="18">
        <f t="shared" si="0"/>
        <v>48400</v>
      </c>
      <c r="G5" s="16" t="s">
        <v>55</v>
      </c>
      <c r="H5" s="16" t="s">
        <v>61</v>
      </c>
    </row>
    <row r="6" spans="1:8" x14ac:dyDescent="0.2">
      <c r="A6" s="19" t="s">
        <v>62</v>
      </c>
      <c r="B6" s="19" t="s">
        <v>60</v>
      </c>
      <c r="C6" s="19" t="s">
        <v>27</v>
      </c>
      <c r="D6" s="7">
        <v>26300</v>
      </c>
      <c r="E6" s="20">
        <v>21</v>
      </c>
      <c r="F6" s="21">
        <f t="shared" si="0"/>
        <v>31823</v>
      </c>
      <c r="G6" s="19" t="s">
        <v>63</v>
      </c>
      <c r="H6" s="19" t="s">
        <v>64</v>
      </c>
    </row>
    <row r="7" spans="1:8" x14ac:dyDescent="0.2">
      <c r="A7" s="16" t="s">
        <v>65</v>
      </c>
      <c r="B7" s="16" t="s">
        <v>66</v>
      </c>
      <c r="C7" s="16" t="s">
        <v>29</v>
      </c>
      <c r="D7" s="13">
        <v>31920</v>
      </c>
      <c r="E7" s="17">
        <v>21</v>
      </c>
      <c r="F7" s="18">
        <f t="shared" si="0"/>
        <v>38623.199999999997</v>
      </c>
      <c r="G7" s="16" t="s">
        <v>55</v>
      </c>
      <c r="H7" s="16" t="s">
        <v>67</v>
      </c>
    </row>
    <row r="8" spans="1:8" x14ac:dyDescent="0.2">
      <c r="A8" s="19" t="s">
        <v>68</v>
      </c>
      <c r="B8" s="19" t="s">
        <v>69</v>
      </c>
      <c r="C8" s="19" t="s">
        <v>31</v>
      </c>
      <c r="D8" s="7">
        <v>8100</v>
      </c>
      <c r="E8" s="20">
        <v>21</v>
      </c>
      <c r="F8" s="21">
        <f t="shared" si="0"/>
        <v>9801</v>
      </c>
      <c r="G8" s="19" t="s">
        <v>63</v>
      </c>
      <c r="H8" s="19" t="s">
        <v>70</v>
      </c>
    </row>
    <row r="9" spans="1:8" x14ac:dyDescent="0.2">
      <c r="A9" s="16" t="s">
        <v>71</v>
      </c>
      <c r="B9" s="16" t="s">
        <v>72</v>
      </c>
      <c r="C9" s="16" t="s">
        <v>33</v>
      </c>
      <c r="D9" s="13">
        <v>6160</v>
      </c>
      <c r="E9" s="17">
        <v>21</v>
      </c>
      <c r="F9" s="18">
        <f t="shared" si="0"/>
        <v>7453.5999999999995</v>
      </c>
      <c r="G9" s="16" t="s">
        <v>63</v>
      </c>
      <c r="H9" s="16" t="s">
        <v>73</v>
      </c>
    </row>
    <row r="11" spans="1:8" x14ac:dyDescent="0.2">
      <c r="A11" s="11" t="s">
        <v>74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1"/>
  <sheetViews>
    <sheetView showGridLines="0" zoomScaleNormal="100" workbookViewId="0"/>
  </sheetViews>
  <sheetFormatPr baseColWidth="10" defaultColWidth="8.6640625" defaultRowHeight="15" x14ac:dyDescent="0.2"/>
  <cols>
    <col min="1" max="1" width="35" customWidth="1"/>
    <col min="2" max="2" width="25" customWidth="1"/>
  </cols>
  <sheetData>
    <row r="1" spans="1:2" ht="21.75" customHeight="1" x14ac:dyDescent="0.2">
      <c r="A1" s="12" t="s">
        <v>75</v>
      </c>
    </row>
    <row r="2" spans="1:2" x14ac:dyDescent="0.2">
      <c r="A2" s="2" t="s">
        <v>76</v>
      </c>
      <c r="B2" s="2" t="s">
        <v>2</v>
      </c>
    </row>
    <row r="3" spans="1:2" x14ac:dyDescent="0.2">
      <c r="A3" s="3" t="s">
        <v>4</v>
      </c>
      <c r="B3" s="22" t="str">
        <f>Setup!B3</f>
        <v>My House Build</v>
      </c>
    </row>
    <row r="4" spans="1:2" x14ac:dyDescent="0.2">
      <c r="A4" s="6" t="s">
        <v>7</v>
      </c>
      <c r="B4" s="23">
        <f>Setup!B4</f>
        <v>250000</v>
      </c>
    </row>
    <row r="5" spans="1:2" x14ac:dyDescent="0.2">
      <c r="A5" s="3" t="s">
        <v>9</v>
      </c>
      <c r="B5" s="22" t="str">
        <f>Setup!B5</f>
        <v>€</v>
      </c>
    </row>
    <row r="6" spans="1:2" x14ac:dyDescent="0.2">
      <c r="A6" s="6" t="s">
        <v>12</v>
      </c>
      <c r="B6" s="24">
        <f>Setup!B6</f>
        <v>21</v>
      </c>
    </row>
    <row r="7" spans="1:2" x14ac:dyDescent="0.2">
      <c r="A7" s="3" t="s">
        <v>14</v>
      </c>
      <c r="B7" s="22" t="str">
        <f>Setup!B7</f>
        <v>2026-03-01</v>
      </c>
    </row>
    <row r="8" spans="1:2" x14ac:dyDescent="0.2">
      <c r="A8" s="6" t="s">
        <v>17</v>
      </c>
      <c r="B8" s="25" t="str">
        <f>Setup!B8</f>
        <v>2027-09-30</v>
      </c>
    </row>
    <row r="9" spans="1:2" x14ac:dyDescent="0.2">
      <c r="A9" s="3"/>
      <c r="B9" s="22"/>
    </row>
    <row r="10" spans="1:2" x14ac:dyDescent="0.2">
      <c r="A10" s="6" t="s">
        <v>77</v>
      </c>
      <c r="B10" s="23">
        <f>SUM(Categories!B3:B12)</f>
        <v>350000</v>
      </c>
    </row>
    <row r="11" spans="1:2" x14ac:dyDescent="0.2">
      <c r="A11" s="3" t="s">
        <v>78</v>
      </c>
      <c r="B11" s="26">
        <f>SUM(Invoices!F3:F9)</f>
        <v>186920.80000000002</v>
      </c>
    </row>
    <row r="12" spans="1:2" x14ac:dyDescent="0.2">
      <c r="A12" s="6" t="s">
        <v>79</v>
      </c>
      <c r="B12" s="23">
        <f>Setup!B4-SUM(Invoices!F3:F9)</f>
        <v>63079.199999999983</v>
      </c>
    </row>
    <row r="13" spans="1:2" x14ac:dyDescent="0.2">
      <c r="A13" s="3" t="s">
        <v>80</v>
      </c>
      <c r="B13" s="26">
        <f>IF(Setup!B4&gt;0,SUM(Invoices!F3:F9)/Setup!B4,0)</f>
        <v>0.7476832000000001</v>
      </c>
    </row>
    <row r="14" spans="1:2" x14ac:dyDescent="0.2">
      <c r="A14" s="6"/>
      <c r="B14" s="25"/>
    </row>
    <row r="15" spans="1:2" x14ac:dyDescent="0.2">
      <c r="A15" s="3" t="s">
        <v>81</v>
      </c>
      <c r="B15" s="22">
        <f>COUNTA(Invoices!A3:A9)</f>
        <v>7</v>
      </c>
    </row>
    <row r="16" spans="1:2" x14ac:dyDescent="0.2">
      <c r="A16" s="6" t="s">
        <v>82</v>
      </c>
      <c r="B16" s="25">
        <f>COUNTIF(Invoices!G3:G9,"paid")</f>
        <v>4</v>
      </c>
    </row>
    <row r="17" spans="1:2" x14ac:dyDescent="0.2">
      <c r="A17" s="3" t="s">
        <v>83</v>
      </c>
      <c r="B17" s="22">
        <f>COUNTIF(Invoices!G3:G9,"pending")</f>
        <v>3</v>
      </c>
    </row>
    <row r="18" spans="1:2" x14ac:dyDescent="0.2">
      <c r="A18" s="6" t="s">
        <v>84</v>
      </c>
      <c r="B18" s="25">
        <f>COUNTIF(Invoices!G3:G9,"overdue")</f>
        <v>0</v>
      </c>
    </row>
    <row r="21" spans="1:2" x14ac:dyDescent="0.2">
      <c r="A21" s="11" t="s">
        <v>85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Setup</vt:lpstr>
      <vt:lpstr>Categories</vt:lpstr>
      <vt:lpstr>Invoices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Jasper Bernaers</cp:lastModifiedBy>
  <cp:revision>0</cp:revision>
  <dcterms:created xsi:type="dcterms:W3CDTF">2026-05-18T06:29:33Z</dcterms:created>
  <dcterms:modified xsi:type="dcterms:W3CDTF">2026-05-19T10:05:36Z</dcterms:modified>
  <dc:language>en-US</dc:language>
</cp:coreProperties>
</file>